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ECFF8DB0-94FA-4EE9-944C-3B7EF7F425F8}" xr6:coauthVersionLast="47" xr6:coauthVersionMax="47" xr10:uidLastSave="{00000000-0000-0000-0000-000000000000}"/>
  <bookViews>
    <workbookView xWindow="-120" yWindow="-120" windowWidth="38640" windowHeight="15720" xr2:uid="{1B020865-3B18-41CD-928E-85D4644FF523}"/>
  </bookViews>
  <sheets>
    <sheet name="2026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" l="1"/>
  <c r="H6" i="7"/>
  <c r="F20" i="7"/>
  <c r="G20" i="7" s="1"/>
  <c r="F19" i="7"/>
  <c r="F15" i="7"/>
  <c r="H15" i="7" s="1"/>
  <c r="F23" i="7" s="1"/>
  <c r="G23" i="7" s="1"/>
  <c r="F13" i="7"/>
  <c r="F14" i="7" s="1"/>
  <c r="H11" i="7"/>
  <c r="H10" i="7"/>
  <c r="H9" i="7"/>
  <c r="H8" i="7"/>
  <c r="H5" i="7"/>
  <c r="H14" i="7" l="1"/>
  <c r="F22" i="7" s="1"/>
  <c r="G22" i="7" s="1"/>
  <c r="H13" i="7"/>
  <c r="F21" i="7" s="1"/>
  <c r="G19" i="7"/>
  <c r="F24" i="7" l="1"/>
  <c r="G24" i="7" s="1"/>
  <c r="F25" i="7"/>
  <c r="G21" i="7" l="1"/>
  <c r="G25" i="7" s="1"/>
</calcChain>
</file>

<file path=xl/sharedStrings.xml><?xml version="1.0" encoding="utf-8"?>
<sst xmlns="http://schemas.openxmlformats.org/spreadsheetml/2006/main" count="41" uniqueCount="29">
  <si>
    <t>Målerbidrag</t>
  </si>
  <si>
    <t>m2</t>
  </si>
  <si>
    <t>Variabel pris</t>
  </si>
  <si>
    <t>inkl. moms</t>
  </si>
  <si>
    <t>&lt;500 m2</t>
  </si>
  <si>
    <t>&gt;500 m2 &lt;5000 m2</t>
  </si>
  <si>
    <t>&gt;5000 m2</t>
  </si>
  <si>
    <t>Effektbetaling</t>
  </si>
  <si>
    <t>MWh</t>
  </si>
  <si>
    <t>kr.</t>
  </si>
  <si>
    <t>kr./m2</t>
  </si>
  <si>
    <t>kr./MWh</t>
  </si>
  <si>
    <t>Areal &lt;500 m2</t>
  </si>
  <si>
    <t>Areal &gt;500 m2 &lt;5000 m2</t>
  </si>
  <si>
    <t>Areal &gt;5000 m2</t>
  </si>
  <si>
    <t>kr</t>
  </si>
  <si>
    <t>ekskl. moms</t>
  </si>
  <si>
    <t>Ekskl. moms</t>
  </si>
  <si>
    <t>Inkl. moms</t>
  </si>
  <si>
    <t>Variabel varmepris</t>
  </si>
  <si>
    <t>Indtast dit årlige forbrug i MWh</t>
  </si>
  <si>
    <t>Indtast dit opvarmede areal</t>
  </si>
  <si>
    <t>Effektbetaling &lt;500 m2</t>
  </si>
  <si>
    <t>Effektbetaling &gt;500 m2 &lt;5000 m2</t>
  </si>
  <si>
    <t>Effektbetaling &gt;5000 m2</t>
  </si>
  <si>
    <t>Effektbidrag i alt</t>
  </si>
  <si>
    <t>Samlet årlig pris uden abonnement</t>
  </si>
  <si>
    <t>Prisberegner 2026 - Tranegilde Fjernvarme - Kunder på omkostningsbestemt aftale</t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</si>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</sst>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kr.&quot;_-;\-* #,##0.00\ &quot;kr.&quot;_-;_-* &quot;-&quot;??\ &quot;kr.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2"/>
    <xf numFmtId="44" fontId="0" fillId="0" borderId="7" xfId="1" applyFont="1" applyBorder="1"/>
    <xf numFmtId="44" fontId="2" fillId="0" borderId="7" xfId="1" applyFont="1" applyBorder="1"/>
    <xf numFmtId="44" fontId="0" fillId="0" borderId="8" xfId="1" applyFont="1" applyBorder="1"/>
    <xf numFmtId="0" fontId="2" fillId="0" borderId="9" xfId="2" applyBorder="1"/>
    <xf numFmtId="44" fontId="2" fillId="0" borderId="10" xfId="1" applyFont="1" applyBorder="1"/>
    <xf numFmtId="44" fontId="2" fillId="0" borderId="11" xfId="1" applyFont="1" applyBorder="1"/>
    <xf numFmtId="0" fontId="2" fillId="0" borderId="12" xfId="2" applyBorder="1"/>
    <xf numFmtId="44" fontId="2" fillId="0" borderId="13" xfId="1" applyFont="1" applyBorder="1"/>
    <xf numFmtId="0" fontId="2" fillId="0" borderId="5" xfId="2" applyBorder="1"/>
    <xf numFmtId="44" fontId="2" fillId="0" borderId="0" xfId="1" applyFont="1" applyBorder="1"/>
    <xf numFmtId="44" fontId="2" fillId="0" borderId="2" xfId="1" applyFont="1" applyBorder="1"/>
    <xf numFmtId="0" fontId="2" fillId="0" borderId="12" xfId="2" applyFill="1" applyBorder="1"/>
    <xf numFmtId="0" fontId="4" fillId="0" borderId="14" xfId="2" applyFont="1" applyFill="1" applyBorder="1"/>
    <xf numFmtId="44" fontId="2" fillId="0" borderId="15" xfId="1" applyFont="1" applyBorder="1"/>
    <xf numFmtId="0" fontId="4" fillId="0" borderId="6" xfId="2" applyFont="1" applyFill="1" applyBorder="1"/>
    <xf numFmtId="44" fontId="0" fillId="0" borderId="3" xfId="0" applyNumberFormat="1" applyFont="1" applyBorder="1"/>
    <xf numFmtId="44" fontId="3" fillId="0" borderId="4" xfId="0" applyNumberFormat="1" applyFont="1" applyBorder="1"/>
    <xf numFmtId="0" fontId="2" fillId="0" borderId="0" xfId="2" applyAlignment="1">
      <alignment horizontal="right"/>
    </xf>
    <xf numFmtId="0" fontId="0" fillId="2" borderId="1" xfId="0" applyFill="1" applyBorder="1" applyProtection="1">
      <protection locked="0"/>
    </xf>
  </cellXfs>
  <cellStyles count="3">
    <cellStyle name="Normal" xfId="0" builtinId="0"/>
    <cellStyle name="Normal 2" xfId="2" xr:uid="{167DBA7A-892C-4F73-8710-957B11CE233B}"/>
    <cellStyle name="Valuta" xfId="1" builtinId="4"/>
  </cellStyles>
  <dxfs count="0"/>
  <tableStyles count="1" defaultTableStyle="TableStyleMedium2" defaultPivotStyle="PivotStyleLight16">
    <tableStyle name="Invisible" pivot="0" table="0" count="0" xr9:uid="{6CE897C3-6B56-4BB1-A7E5-DCDDD375B7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78828</xdr:colOff>
      <xdr:row>0</xdr:row>
      <xdr:rowOff>0</xdr:rowOff>
    </xdr:from>
    <xdr:to>
      <xdr:col>3</xdr:col>
      <xdr:colOff>1241535</xdr:colOff>
      <xdr:row>2</xdr:row>
      <xdr:rowOff>26408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89E371DE-A3B8-49A9-73CD-CD1AE0AC7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28" y="0"/>
          <a:ext cx="2995448" cy="407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D2B0-78DA-472F-9498-AC5928283385}">
  <dimension ref="B1:J26"/>
  <sheetViews>
    <sheetView tabSelected="1" zoomScale="145" zoomScaleNormal="145" workbookViewId="0">
      <selection activeCell="F2" sqref="F2"/>
    </sheetView>
  </sheetViews>
  <sheetFormatPr defaultColWidth="0" defaultRowHeight="15" zeroHeight="1" x14ac:dyDescent="0.25"/>
  <cols>
    <col min="1" max="3" width="9.140625" customWidth="1"/>
    <col min="4" max="4" width="20.85546875" bestFit="1" customWidth="1"/>
    <col min="5" max="5" width="33.7109375" customWidth="1"/>
    <col min="6" max="6" width="25.42578125" customWidth="1"/>
    <col min="7" max="7" width="20.28515625" bestFit="1" customWidth="1"/>
    <col min="8" max="8" width="21.7109375" customWidth="1"/>
    <col min="9" max="9" width="12.140625" hidden="1"/>
    <col min="10" max="10" width="18.85546875" hidden="1"/>
    <col min="11" max="16384" width="9.140625" hidden="1"/>
  </cols>
  <sheetData>
    <row r="1" spans="5:9" x14ac:dyDescent="0.25">
      <c r="E1" t="s">
        <v>27</v>
      </c>
    </row>
    <row r="2" spans="5:9" x14ac:dyDescent="0.25">
      <c r="E2" t="s">
        <v>20</v>
      </c>
      <c r="F2" s="22">
        <v>13.4</v>
      </c>
      <c r="G2" t="s">
        <v>8</v>
      </c>
    </row>
    <row r="3" spans="5:9" ht="16.5" x14ac:dyDescent="0.25">
      <c r="E3" t="s">
        <v>21</v>
      </c>
      <c r="F3" s="22">
        <v>125</v>
      </c>
      <c r="G3" t="s">
        <v>28</v>
      </c>
    </row>
    <row r="4" spans="5:9" hidden="1" x14ac:dyDescent="0.25">
      <c r="G4" t="s">
        <v>16</v>
      </c>
      <c r="H4" t="s">
        <v>3</v>
      </c>
    </row>
    <row r="5" spans="5:9" hidden="1" x14ac:dyDescent="0.25">
      <c r="E5" t="s">
        <v>2</v>
      </c>
      <c r="G5" s="1">
        <v>802.07</v>
      </c>
      <c r="H5" s="1">
        <f>G5*1.25</f>
        <v>1002.5875000000001</v>
      </c>
      <c r="I5" t="s">
        <v>11</v>
      </c>
    </row>
    <row r="6" spans="5:9" hidden="1" x14ac:dyDescent="0.25">
      <c r="E6" t="s">
        <v>0</v>
      </c>
      <c r="F6" t="s">
        <v>4</v>
      </c>
      <c r="G6" s="1">
        <v>1395.93</v>
      </c>
      <c r="H6" s="1">
        <f t="shared" ref="H6:H11" si="0">G6*1.25</f>
        <v>1744.9125000000001</v>
      </c>
      <c r="I6" t="s">
        <v>9</v>
      </c>
    </row>
    <row r="7" spans="5:9" hidden="1" x14ac:dyDescent="0.25">
      <c r="F7" t="s">
        <v>5</v>
      </c>
      <c r="G7" s="1">
        <v>5525.54</v>
      </c>
      <c r="H7" s="1">
        <f t="shared" si="0"/>
        <v>6906.9250000000002</v>
      </c>
      <c r="I7" t="s">
        <v>9</v>
      </c>
    </row>
    <row r="8" spans="5:9" hidden="1" x14ac:dyDescent="0.25">
      <c r="F8" t="s">
        <v>6</v>
      </c>
      <c r="G8" s="1">
        <v>11051.1</v>
      </c>
      <c r="H8" s="1">
        <f t="shared" si="0"/>
        <v>13813.875</v>
      </c>
      <c r="I8" t="s">
        <v>9</v>
      </c>
    </row>
    <row r="9" spans="5:9" hidden="1" x14ac:dyDescent="0.25">
      <c r="E9" t="s">
        <v>7</v>
      </c>
      <c r="F9" t="s">
        <v>4</v>
      </c>
      <c r="G9" s="1">
        <v>29.07</v>
      </c>
      <c r="H9" s="1">
        <f t="shared" si="0"/>
        <v>36.337499999999999</v>
      </c>
      <c r="I9" t="s">
        <v>10</v>
      </c>
    </row>
    <row r="10" spans="5:9" hidden="1" x14ac:dyDescent="0.25">
      <c r="F10" t="s">
        <v>5</v>
      </c>
      <c r="G10" s="1">
        <v>26.17</v>
      </c>
      <c r="H10" s="1">
        <f t="shared" si="0"/>
        <v>32.712500000000006</v>
      </c>
      <c r="I10" t="s">
        <v>10</v>
      </c>
    </row>
    <row r="11" spans="5:9" hidden="1" x14ac:dyDescent="0.25">
      <c r="F11" t="s">
        <v>6</v>
      </c>
      <c r="G11" s="1">
        <v>21.82</v>
      </c>
      <c r="H11" s="1">
        <f t="shared" si="0"/>
        <v>27.274999999999999</v>
      </c>
      <c r="I11" t="s">
        <v>10</v>
      </c>
    </row>
    <row r="13" spans="5:9" hidden="1" x14ac:dyDescent="0.25">
      <c r="E13" t="s">
        <v>12</v>
      </c>
      <c r="F13">
        <f>IF(F3&gt;500,500,F3)</f>
        <v>125</v>
      </c>
      <c r="G13" t="s">
        <v>1</v>
      </c>
      <c r="H13" s="1">
        <f>F13*G9</f>
        <v>3633.75</v>
      </c>
      <c r="I13" t="s">
        <v>15</v>
      </c>
    </row>
    <row r="14" spans="5:9" hidden="1" x14ac:dyDescent="0.25">
      <c r="E14" t="s">
        <v>13</v>
      </c>
      <c r="F14">
        <f>IF(F3&lt;=500,0,IF(F3&gt;5000,4500,F3-F13))</f>
        <v>0</v>
      </c>
      <c r="G14" t="s">
        <v>1</v>
      </c>
      <c r="H14" s="1">
        <f>F14*G10</f>
        <v>0</v>
      </c>
      <c r="I14" t="s">
        <v>15</v>
      </c>
    </row>
    <row r="15" spans="5:9" hidden="1" x14ac:dyDescent="0.25">
      <c r="E15" t="s">
        <v>14</v>
      </c>
      <c r="F15">
        <f>IF(F3&lt;5000,0,F3-5000)</f>
        <v>0</v>
      </c>
      <c r="G15" t="s">
        <v>1</v>
      </c>
      <c r="H15" s="1">
        <f>F15*G11</f>
        <v>0</v>
      </c>
      <c r="I15" t="s">
        <v>15</v>
      </c>
    </row>
    <row r="17" spans="5:8" x14ac:dyDescent="0.25"/>
    <row r="18" spans="5:8" x14ac:dyDescent="0.25">
      <c r="E18" s="3"/>
      <c r="F18" s="21" t="s">
        <v>17</v>
      </c>
      <c r="G18" s="21" t="s">
        <v>18</v>
      </c>
      <c r="H18" s="2"/>
    </row>
    <row r="19" spans="5:8" ht="15.75" thickBot="1" x14ac:dyDescent="0.3">
      <c r="E19" s="7" t="s">
        <v>19</v>
      </c>
      <c r="F19" s="8">
        <f>G5*F2</f>
        <v>10747.738000000001</v>
      </c>
      <c r="G19" s="9">
        <f>F19*1.25</f>
        <v>13434.672500000001</v>
      </c>
    </row>
    <row r="20" spans="5:8" ht="15.75" thickBot="1" x14ac:dyDescent="0.3">
      <c r="E20" s="10" t="s">
        <v>0</v>
      </c>
      <c r="F20" s="5">
        <f>IF(F3&lt;=500,G6,IF(AND(F3&gt;500,F3&lt;=5000),G7,IF(F3&gt;5000,G8)))</f>
        <v>1395.93</v>
      </c>
      <c r="G20" s="11">
        <f t="shared" ref="G20:G24" si="1">F20*1.25</f>
        <v>1744.9125000000001</v>
      </c>
    </row>
    <row r="21" spans="5:8" x14ac:dyDescent="0.25">
      <c r="E21" s="12" t="s">
        <v>22</v>
      </c>
      <c r="F21" s="13">
        <f>H13</f>
        <v>3633.75</v>
      </c>
      <c r="G21" s="14">
        <f t="shared" si="1"/>
        <v>4542.1875</v>
      </c>
    </row>
    <row r="22" spans="5:8" x14ac:dyDescent="0.25">
      <c r="E22" s="12" t="s">
        <v>23</v>
      </c>
      <c r="F22" s="13">
        <f>H14</f>
        <v>0</v>
      </c>
      <c r="G22" s="14">
        <f t="shared" si="1"/>
        <v>0</v>
      </c>
    </row>
    <row r="23" spans="5:8" ht="15.75" thickBot="1" x14ac:dyDescent="0.3">
      <c r="E23" s="15" t="s">
        <v>24</v>
      </c>
      <c r="F23" s="4">
        <f>H15</f>
        <v>0</v>
      </c>
      <c r="G23" s="11">
        <f t="shared" si="1"/>
        <v>0</v>
      </c>
    </row>
    <row r="24" spans="5:8" ht="15.75" thickBot="1" x14ac:dyDescent="0.3">
      <c r="E24" s="16" t="s">
        <v>25</v>
      </c>
      <c r="F24" s="6">
        <f>SUM(F21:F23)</f>
        <v>3633.75</v>
      </c>
      <c r="G24" s="17">
        <f t="shared" si="1"/>
        <v>4542.1875</v>
      </c>
    </row>
    <row r="25" spans="5:8" x14ac:dyDescent="0.25">
      <c r="E25" s="18" t="s">
        <v>26</v>
      </c>
      <c r="F25" s="19">
        <f>SUM(F19:F23)</f>
        <v>15777.418000000001</v>
      </c>
      <c r="G25" s="20">
        <f>SUM(G19:G23)</f>
        <v>19721.772499999999</v>
      </c>
    </row>
    <row r="26" spans="5:8" x14ac:dyDescent="0.25"/>
  </sheetData>
  <sheetProtection algorithmName="SHA-512" hashValue="dl75dop1thgtHYQkUtbZWwMmum5be0aS5HkEboO+Tv9No/E2LIzxd+T4gyNvgHut8BJeSlALfPgrSiR7L/kg/w==" saltValue="T0z6wyED1u+VVHekj/jorA==" spinCount="100000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Nikolaj Bo Larsen</dc:creator>
  <cp:lastModifiedBy>Nikolaj Bo Larsen</cp:lastModifiedBy>
  <dcterms:created xsi:type="dcterms:W3CDTF">2025-01-16T07:13:27Z</dcterms:created>
  <dcterms:modified xsi:type="dcterms:W3CDTF">2025-09-29T14:09:22Z</dcterms:modified>
</cp:coreProperties>
</file>